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050708【土地】西宮市高座町\01　広報\"/>
    </mc:Choice>
  </mc:AlternateContent>
  <xr:revisionPtr revIDLastSave="0" documentId="13_ncr:1_{0A93C6D1-EE8A-4EAC-BC20-7F8010CC9C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F24" i="1" l="1"/>
  <c r="F26" i="1"/>
  <c r="L28" i="1"/>
  <c r="E28" i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<sst xmlns="http://schemas.openxmlformats.org/spreadsheetml/2006/main" count="63" uniqueCount="52">
  <si>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</si>
  <si>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</si>
  <si>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</si>
  <si>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</si>
  <si>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</si>
  <si>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</si>
  <si>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</si>
  <si>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</si>
  <si>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</si>
  <si>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</si>
  <si>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</si>
  <si>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</si>
  <si>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</si>
  <si>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</si>
  <si>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</si>
  <si>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</si>
  <si>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</si>
  <si>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</si>
  <si>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</si>
  <si>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</si>
  <si>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</si>
  <si>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</si>
  <si>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</si>
  <si>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</si>
  <si>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</si>
  <si>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</si>
  <si>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</si>
  <si>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</si>
  <si>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</si>
  <si>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</si>
  <si>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</si>
  <si>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</si>
  <si>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</si>
  <si>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</si>
  <si>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</si>
  <si>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</si>
  <si>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</si>
  <si>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</si>
  <si>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</si>
  <si>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</si>
  <si>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</si>
  <si>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</si>
  <si>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</si>
  <si>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</si>
  <si>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</si>
  <si>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</si>
  <si>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</si>
  <si>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</si>
  <si>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</si>
  <si>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西宮市高座町　売り土地</t>
    <rPh sb="0" eb="6">
      <t>ニシノミヤシタカクラチョウ</t>
    </rPh>
    <rPh sb="7" eb="8">
      <t>ウ</t>
    </rPh>
    <rPh sb="9" eb="11">
      <t>トチ</t>
    </rPh>
    <phoneticPr fontId="2"/>
  </si>
  <si>
    <t>西宮市高座町5-28</t>
    <rPh sb="0" eb="6">
      <t>ニシノミヤシタカクラチョウ</t>
    </rPh>
    <phoneticPr fontId="2"/>
  </si>
  <si>
    <t>土地</t>
    <rPh sb="0" eb="2">
      <t>トチ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</si>
</sst>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3" fillId="0" borderId="12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7" t="str">
        <f ca="1">TEXT(AG4,"yyyy 年 mm 月 d 日")</f>
        <v>2024 年 10 月 8 日</v>
      </c>
      <c r="Y2" s="57"/>
      <c r="Z2" s="57"/>
      <c r="AA2" s="57"/>
      <c r="AB2" s="57"/>
      <c r="AC2" s="57"/>
      <c r="AD2" s="57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45573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2" t="s">
        <v>33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12"/>
      <c r="O6" s="12"/>
      <c r="P6" s="4"/>
      <c r="Q6" s="13"/>
      <c r="R6" s="73" t="str">
        <f>"所在地  "&amp;AH7</f>
        <v>所在地  神戸市〇〇区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3" t="str">
        <f>"建物名  "&amp;AH9</f>
        <v>建物名  〇〇ビル １１１１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3" t="str">
        <f>"商  号  "&amp;AH11</f>
        <v>商  号  株式会社〇〇不動産</v>
      </c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5880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3" t="str">
        <f>"担当者  "&amp;AH13</f>
        <v>担当者  山田太郎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49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3" t="str">
        <f>"TEL  "&amp;AH15&amp;"     FAX  "&amp;AH16</f>
        <v>TEL  078-000-0000     FAX  078-000-0001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5" t="s">
        <v>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6" t="s">
        <v>44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17"/>
      <c r="AF18" s="2"/>
      <c r="AG18" s="2"/>
      <c r="AH18" s="87" t="s">
        <v>31</v>
      </c>
      <c r="AI18" s="87"/>
      <c r="AJ18" s="87"/>
      <c r="AK18" s="10"/>
      <c r="AL18" s="2"/>
      <c r="AM18" s="2"/>
      <c r="AN18" s="2"/>
      <c r="AO18" s="2"/>
      <c r="AP18" s="2"/>
      <c r="AQ18" s="2"/>
    </row>
    <row r="19" spans="1:43" ht="15.75" customHeight="1">
      <c r="A19" s="77" t="s">
        <v>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17"/>
      <c r="AF19" s="2"/>
      <c r="AG19" s="2"/>
      <c r="AH19" s="87"/>
      <c r="AI19" s="87"/>
      <c r="AJ19" s="87"/>
      <c r="AK19" s="2"/>
      <c r="AL19" s="2"/>
      <c r="AM19" s="2"/>
      <c r="AN19" s="2"/>
      <c r="AO19" s="2"/>
      <c r="AP19" s="2"/>
      <c r="AQ19" s="2"/>
    </row>
    <row r="20" spans="1:43" ht="15.75" customHeight="1">
      <c r="A20" s="77" t="s">
        <v>4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7" t="s">
        <v>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8" t="s">
        <v>0</v>
      </c>
      <c r="C23" s="79"/>
      <c r="D23" s="80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1"/>
      <c r="C24" s="58"/>
      <c r="D24" s="82"/>
      <c r="E24" s="32"/>
      <c r="F24" s="86" t="str">
        <f>IF(AG24="","売買：　D9　□土地　　□戸建　　□マン　　□外全　　□外一",IF(AG24="マン","売買：　　☑土地　　□戸建　　□マン　　□外全　　□外一",IF(AG24="土地","売買：　　☑土地　　□戸建　　□マン　　□外全　　□外一","売買：　　□土地　　☑戸建　　□マン　　□外全　　□外一")))</f>
        <v>売買：　　☑土地　　□戸建　　□マン　　□外全　　□外一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33"/>
      <c r="AE24" s="28"/>
      <c r="AF24" s="2"/>
      <c r="AG24" s="52" t="s">
        <v>51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1"/>
      <c r="C25" s="58"/>
      <c r="D25" s="82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1"/>
      <c r="C26" s="58"/>
      <c r="D26" s="82"/>
      <c r="E26" s="32"/>
      <c r="F26" s="86" t="str">
        <f>IF(AG26="","賃貸：　　□土地　　□戸建　　□マン　　□外全　　□外一",IF(AG26="マン","賃貸：　　□土地　　□戸建　　☑マン　　□外全　　□外一",IF(AG26="土地","賃貸：　　☑土地　　□戸建　　□マン　　□外全　　□外一","賃貸：　　□土地　　☑戸建　　□マン　　□外全　　□外一")))</f>
        <v>賃貸：　　□土地　　□戸建　　□マン　　□外全　　□外一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33"/>
      <c r="AE26" s="28"/>
      <c r="AF26" s="2"/>
      <c r="AG26" s="5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3"/>
      <c r="C27" s="84"/>
      <c r="D27" s="85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4" t="s">
        <v>34</v>
      </c>
      <c r="C28" s="74"/>
      <c r="D28" s="74"/>
      <c r="E28" s="88" t="str">
        <f>AK9&amp;"万円"</f>
        <v>5880万円</v>
      </c>
      <c r="F28" s="89"/>
      <c r="G28" s="89"/>
      <c r="H28" s="89"/>
      <c r="I28" s="89"/>
      <c r="J28" s="89"/>
      <c r="K28" s="90"/>
      <c r="L28" s="64" t="str">
        <f>IF(AG24="","物件名 (号室)",IF(AG24="マン","物件名 (号室)","物件名"))</f>
        <v>物件名</v>
      </c>
      <c r="M28" s="64"/>
      <c r="N28" s="64"/>
      <c r="O28" s="64"/>
      <c r="P28" s="64"/>
      <c r="Q28" s="65" t="str">
        <f>AK11</f>
        <v>西宮市高座町　売り土地</v>
      </c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4"/>
      <c r="C29" s="74"/>
      <c r="D29" s="74"/>
      <c r="E29" s="91"/>
      <c r="F29" s="92"/>
      <c r="G29" s="92"/>
      <c r="H29" s="92"/>
      <c r="I29" s="92"/>
      <c r="J29" s="92"/>
      <c r="K29" s="93"/>
      <c r="L29" s="64" t="s">
        <v>35</v>
      </c>
      <c r="M29" s="64"/>
      <c r="N29" s="64"/>
      <c r="O29" s="64"/>
      <c r="P29" s="64"/>
      <c r="Q29" s="65" t="str">
        <f>AK13</f>
        <v>西宮市高座町5-28</v>
      </c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4" t="s">
        <v>36</v>
      </c>
      <c r="C30" s="64"/>
      <c r="D30" s="64"/>
      <c r="E30" s="55" t="s">
        <v>37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4"/>
      <c r="C31" s="64"/>
      <c r="D31" s="64"/>
      <c r="E31" s="68" t="s">
        <v>38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70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4"/>
      <c r="C32" s="64"/>
      <c r="D32" s="64"/>
      <c r="E32" s="68" t="s">
        <v>6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4"/>
      <c r="C33" s="64"/>
      <c r="D33" s="64"/>
      <c r="E33" s="68" t="s">
        <v>45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4"/>
      <c r="C34" s="64"/>
      <c r="D34" s="64"/>
      <c r="E34" s="68" t="s">
        <v>42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4" t="s">
        <v>39</v>
      </c>
      <c r="C35" s="64"/>
      <c r="D35" s="64"/>
      <c r="E35" s="61" t="s">
        <v>43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3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4" t="s">
        <v>9</v>
      </c>
      <c r="C36" s="64"/>
      <c r="D36" s="64"/>
      <c r="E36" s="71" t="s">
        <v>10</v>
      </c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4"/>
      <c r="C37" s="64"/>
      <c r="D37" s="64"/>
      <c r="E37" s="71" t="s">
        <v>11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55" t="s">
        <v>7</v>
      </c>
      <c r="Z37" s="55"/>
      <c r="AA37" s="38" t="str">
        <f>IF($AK$16=1,"〇","")</f>
        <v>〇</v>
      </c>
      <c r="AB37" s="55" t="s">
        <v>8</v>
      </c>
      <c r="AC37" s="55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8" t="s">
        <v>40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60" t="s">
        <v>41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6" t="str">
        <f ca="1">TEXT(AG4,"yyyy 年 mm 月 d 日")</f>
        <v>2024 年 10 月 8 日</v>
      </c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18"/>
      <c r="R44" s="18" t="s">
        <v>46</v>
      </c>
      <c r="S44" s="56" t="s">
        <v>47</v>
      </c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6" t="s">
        <v>48</v>
      </c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2024-10-08T07:48:35Z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