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賃貸管理\◆HAT BUILDING\一棟貸書類\"/>
    </mc:Choice>
  </mc:AlternateContent>
  <xr:revisionPtr revIDLastSave="0" documentId="13_ncr:1_{5D9761C9-BF3C-4C32-8916-4E24A2CD62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R9" i="1"/>
  <c r="Q29" i="1"/>
  <c r="AA37" i="1"/>
  <c r="AA36" i="1"/>
  <c r="AA34" i="1"/>
  <c r="AA33" i="1"/>
  <c r="AA32" i="1"/>
  <c r="AA31" i="1"/>
  <c r="R13" i="1"/>
  <c r="R6" i="1"/>
  <c r="R7" i="1"/>
  <c r="R11" i="1"/>
  <c r="AG4" i="1"/>
  <c r="X2" i="1" s="1"/>
  <c r="Q42" i="1" l="1"/>
</calcChain>
</file>

<file path=xl/sharedStrings.xml><?xml version="1.0" encoding="utf-8"?>
<sst xmlns="http://schemas.openxmlformats.org/spreadsheetml/2006/main" count="64" uniqueCount="53">
  <si>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</si>
  <si>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</si>
  <si>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</si>
  <si>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</si>
  <si>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</si>
  <si>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</si>
  <si>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</si>
  <si>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物件検索サイト（全広告）</t>
    <rPh sb="8" eb="11">
      <t>ゼンコウコク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</si>
  <si>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</si>
  <si>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</si>
  <si>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</si>
  <si>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</si>
  <si>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</si>
  <si>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</si>
  <si>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</si>
  <si>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</si>
  <si>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</si>
  <si>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</si>
  <si>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</si>
  <si>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</si>
  <si>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</si>
  <si>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</si>
  <si>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</si>
  <si>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</si>
  <si>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</si>
  <si>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</si>
  <si>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</si>
  <si>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</si>
  <si>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</si>
  <si>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</si>
  <si>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</si>
  <si>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</si>
  <si>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</si>
  <si>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</si>
  <si>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t>賃貸：　　□土地　　□戸建　　□マン　　□外全　　□外一</t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</si>
  <si>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</si>
  <si>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</si>
  <si>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</si>
  <si>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</si>
  <si>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</si>
  <si>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</si>
  <si>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</si>
  <si>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</si>
  <si>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</si>
  <si>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</si>
  <si>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</si>
  <si>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</si>
  <si>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</si>
  <si>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下記物件の広告・宣伝活動の承諾をお願いいたします。</t>
    <phoneticPr fontId="2"/>
  </si>
  <si>
    <t>物件名</t>
    <rPh sb="0" eb="3">
      <t>ブッケンメイ</t>
    </rPh>
    <phoneticPr fontId="2"/>
  </si>
  <si>
    <t>HAT BUILDING</t>
    <phoneticPr fontId="2"/>
  </si>
  <si>
    <t>神戸市中央区南本町通2丁目2-4</t>
    <rPh sb="0" eb="2">
      <t>コウベ</t>
    </rPh>
    <rPh sb="2" eb="3">
      <t>シ</t>
    </rPh>
    <rPh sb="3" eb="5">
      <t>チュウオウ</t>
    </rPh>
    <rPh sb="5" eb="6">
      <t>ク</t>
    </rPh>
    <rPh sb="6" eb="10">
      <t>ミナミホンマチドオリ</t>
    </rPh>
    <rPh sb="11" eb="13">
      <t>チョウメ</t>
    </rPh>
    <phoneticPr fontId="2"/>
  </si>
  <si>
    <t>売買：　　□土地　　□戸建　　□マン　　☑外全　　□外一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</si>
</sst>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3" fontId="3" fillId="0" borderId="0" xfId="0" applyNumberFormat="1" applyFont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B3" sqref="B3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7" t="str">
        <f ca="1">TEXT(AG4,"yyyy 年 mm 月 d 日")</f>
        <v>2024 年 11 月 9 日</v>
      </c>
      <c r="Y2" s="57"/>
      <c r="Z2" s="57"/>
      <c r="AA2" s="57"/>
      <c r="AB2" s="57"/>
      <c r="AC2" s="57"/>
      <c r="AD2" s="57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14</v>
      </c>
      <c r="AG4" s="11">
        <f ca="1">TODAY()</f>
        <v>45605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72" t="s">
        <v>33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12"/>
      <c r="O6" s="12"/>
      <c r="P6" s="4"/>
      <c r="Q6" s="13"/>
      <c r="R6" s="73" t="str">
        <f>"所在地  "&amp;AH7</f>
        <v>所在地  神戸市〇〇区</v>
      </c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73" t="str">
        <f>"建物名  "&amp;AH9</f>
        <v>建物名  〇〇ビル １１１１</v>
      </c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5"/>
      <c r="AF7" s="10" t="s">
        <v>15</v>
      </c>
      <c r="AG7" s="10" t="s">
        <v>16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73" t="str">
        <f>"商  号  "&amp;AH11</f>
        <v>商  号  株式会社〇〇不動産</v>
      </c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17"/>
      <c r="AF9" s="2"/>
      <c r="AG9" s="10" t="s">
        <v>29</v>
      </c>
      <c r="AH9" s="11" t="s">
        <v>30</v>
      </c>
      <c r="AI9" s="2"/>
      <c r="AJ9" s="10" t="s">
        <v>21</v>
      </c>
      <c r="AK9" s="52">
        <v>8480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73" t="str">
        <f>"担当者  "&amp;AH13</f>
        <v>担当者  山田太郎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17"/>
      <c r="AF11" s="2"/>
      <c r="AG11" s="10" t="s">
        <v>17</v>
      </c>
      <c r="AH11" s="11" t="s">
        <v>25</v>
      </c>
      <c r="AI11" s="2"/>
      <c r="AJ11" s="10" t="s">
        <v>49</v>
      </c>
      <c r="AK11" s="10" t="s">
        <v>50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73" t="str">
        <f>"TEL  "&amp;AH15&amp;"     FAX  "&amp;AH16</f>
        <v>TEL  078-000-0000     FAX  078-000-0001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20"/>
      <c r="AF13" s="2"/>
      <c r="AG13" s="10" t="s">
        <v>18</v>
      </c>
      <c r="AH13" s="11" t="s">
        <v>26</v>
      </c>
      <c r="AI13" s="2"/>
      <c r="AJ13" s="10" t="s">
        <v>16</v>
      </c>
      <c r="AK13" s="10" t="s">
        <v>51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5" t="s">
        <v>2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20"/>
      <c r="AF15" s="2"/>
      <c r="AG15" s="10" t="s">
        <v>19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17"/>
      <c r="AF16" s="2"/>
      <c r="AG16" s="10" t="s">
        <v>20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6" t="s">
        <v>48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17"/>
      <c r="AF18" s="2"/>
      <c r="AG18" s="2"/>
      <c r="AH18" s="87" t="s">
        <v>31</v>
      </c>
      <c r="AI18" s="87"/>
      <c r="AJ18" s="87"/>
      <c r="AK18" s="10"/>
      <c r="AL18" s="2"/>
      <c r="AM18" s="2"/>
      <c r="AN18" s="2"/>
      <c r="AO18" s="2"/>
      <c r="AP18" s="2"/>
      <c r="AQ18" s="2"/>
    </row>
    <row r="19" spans="1:43" ht="15.75" customHeight="1">
      <c r="A19" s="77" t="s">
        <v>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17"/>
      <c r="AF19" s="2"/>
      <c r="AG19" s="2"/>
      <c r="AH19" s="87"/>
      <c r="AI19" s="87"/>
      <c r="AJ19" s="87"/>
      <c r="AK19" s="2"/>
      <c r="AL19" s="2"/>
      <c r="AM19" s="2"/>
      <c r="AN19" s="2"/>
      <c r="AO19" s="2"/>
      <c r="AP19" s="2"/>
      <c r="AQ19" s="2"/>
    </row>
    <row r="20" spans="1:43" ht="15.75" customHeight="1">
      <c r="A20" s="77" t="s">
        <v>4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77" t="s">
        <v>5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8" t="s">
        <v>0</v>
      </c>
      <c r="C23" s="79"/>
      <c r="D23" s="80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81"/>
      <c r="C24" s="58"/>
      <c r="D24" s="82"/>
      <c r="E24" s="32"/>
      <c r="F24" s="86" t="s">
        <v>52</v>
      </c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81"/>
      <c r="C25" s="58"/>
      <c r="D25" s="82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81"/>
      <c r="C26" s="58"/>
      <c r="D26" s="82"/>
      <c r="E26" s="32"/>
      <c r="F26" s="86" t="s">
        <v>34</v>
      </c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83"/>
      <c r="C27" s="84"/>
      <c r="D27" s="85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74" t="s">
        <v>35</v>
      </c>
      <c r="C28" s="74"/>
      <c r="D28" s="74"/>
      <c r="E28" s="88" t="str">
        <f>AK9&amp;"万円"</f>
        <v>8480万円</v>
      </c>
      <c r="F28" s="89"/>
      <c r="G28" s="89"/>
      <c r="H28" s="89"/>
      <c r="I28" s="89"/>
      <c r="J28" s="89"/>
      <c r="K28" s="90"/>
      <c r="L28" s="64" t="s">
        <v>36</v>
      </c>
      <c r="M28" s="64"/>
      <c r="N28" s="64"/>
      <c r="O28" s="64"/>
      <c r="P28" s="64"/>
      <c r="Q28" s="65" t="str">
        <f>AK11</f>
        <v>HAT BUILDING</v>
      </c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74"/>
      <c r="C29" s="74"/>
      <c r="D29" s="74"/>
      <c r="E29" s="91"/>
      <c r="F29" s="92"/>
      <c r="G29" s="92"/>
      <c r="H29" s="92"/>
      <c r="I29" s="92"/>
      <c r="J29" s="92"/>
      <c r="K29" s="93"/>
      <c r="L29" s="64" t="s">
        <v>37</v>
      </c>
      <c r="M29" s="64"/>
      <c r="N29" s="64"/>
      <c r="O29" s="64"/>
      <c r="P29" s="64"/>
      <c r="Q29" s="65" t="str">
        <f>AK13</f>
        <v>神戸市中央区南本町通2丁目2-4</v>
      </c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4" t="s">
        <v>38</v>
      </c>
      <c r="C30" s="64"/>
      <c r="D30" s="64"/>
      <c r="E30" s="55" t="s">
        <v>39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4"/>
      <c r="C31" s="64"/>
      <c r="D31" s="64"/>
      <c r="E31" s="68" t="s">
        <v>40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70"/>
      <c r="Y31" s="53" t="s">
        <v>8</v>
      </c>
      <c r="Z31" s="54"/>
      <c r="AA31" s="38" t="str">
        <f>IF($AK$15=1,"〇","")</f>
        <v>〇</v>
      </c>
      <c r="AB31" s="53" t="s">
        <v>9</v>
      </c>
      <c r="AC31" s="54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4"/>
      <c r="C32" s="64"/>
      <c r="D32" s="64"/>
      <c r="E32" s="68" t="s">
        <v>6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53" t="s">
        <v>8</v>
      </c>
      <c r="Z32" s="54"/>
      <c r="AA32" s="38" t="str">
        <f>IF($AK$15=1,"〇","")</f>
        <v>〇</v>
      </c>
      <c r="AB32" s="53" t="s">
        <v>9</v>
      </c>
      <c r="AC32" s="54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4"/>
      <c r="C33" s="64"/>
      <c r="D33" s="64"/>
      <c r="E33" s="68" t="s">
        <v>7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53" t="s">
        <v>8</v>
      </c>
      <c r="Z33" s="54"/>
      <c r="AA33" s="38" t="str">
        <f>IF($AK$15=1,"〇","")</f>
        <v>〇</v>
      </c>
      <c r="AB33" s="53" t="s">
        <v>9</v>
      </c>
      <c r="AC33" s="54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4"/>
      <c r="C34" s="64"/>
      <c r="D34" s="64"/>
      <c r="E34" s="68" t="s">
        <v>44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53" t="s">
        <v>8</v>
      </c>
      <c r="Z34" s="54"/>
      <c r="AA34" s="38" t="str">
        <f>IF($AK$15=1,"〇","")</f>
        <v>〇</v>
      </c>
      <c r="AB34" s="53" t="s">
        <v>9</v>
      </c>
      <c r="AC34" s="54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4" t="s">
        <v>41</v>
      </c>
      <c r="C35" s="64"/>
      <c r="D35" s="64"/>
      <c r="E35" s="61" t="s">
        <v>45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3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4" t="s">
        <v>10</v>
      </c>
      <c r="C36" s="64"/>
      <c r="D36" s="64"/>
      <c r="E36" s="71" t="s">
        <v>11</v>
      </c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53" t="s">
        <v>8</v>
      </c>
      <c r="Z36" s="54"/>
      <c r="AA36" s="38" t="str">
        <f>IF($AK$16=1,"〇","")</f>
        <v>〇</v>
      </c>
      <c r="AB36" s="53" t="s">
        <v>9</v>
      </c>
      <c r="AC36" s="54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4"/>
      <c r="C37" s="64"/>
      <c r="D37" s="64"/>
      <c r="E37" s="71" t="s">
        <v>12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55" t="s">
        <v>8</v>
      </c>
      <c r="Z37" s="55"/>
      <c r="AA37" s="38" t="str">
        <f>IF($AK$16=1,"〇","")</f>
        <v>〇</v>
      </c>
      <c r="AB37" s="55" t="s">
        <v>9</v>
      </c>
      <c r="AC37" s="55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58" t="s">
        <v>42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60" t="s">
        <v>43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6" t="str">
        <f ca="1">TEXT(AG4,"yyyy 年 mm 月 d 日")</f>
        <v>2024 年 11 月 9 日</v>
      </c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18"/>
      <c r="R44" s="18"/>
      <c r="S44" s="56" t="s">
        <v>46</v>
      </c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56" t="s">
        <v>47</v>
      </c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46" t="s">
        <v>13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Y37:Z37"/>
    <mergeCell ref="Y36:Z36"/>
    <mergeCell ref="E32:X32"/>
    <mergeCell ref="E33:X33"/>
    <mergeCell ref="E34:X34"/>
    <mergeCell ref="Y33:Z33"/>
    <mergeCell ref="E36:X36"/>
    <mergeCell ref="E37:X37"/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2024-11-09T01:14:19Z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